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07.2016" sheetId="1" r:id="rId1"/>
  </sheets>
  <externalReferences>
    <externalReference r:id="rId2"/>
  </externalReferences>
  <definedNames>
    <definedName name="Z_5F4BDBB1_E645_4516_8FC8_7D1E2AFE448F_.wvu.Rows" localSheetId="0" hidden="1">'на 01.07.2016'!$29:$29,'на 01.07.2016'!$38:$38,'на 01.07.2016'!$61:$61,'на 01.07.2016'!$75:$76,'на 01.07.2016'!$92:$95,'на 01.07.2016'!$112:$112,'на 01.07.2016'!$116:$116</definedName>
    <definedName name="Z_791A6B44_A126_477F_8F66_87C81269CCAF_.wvu.Rows" localSheetId="0" hidden="1">'на 01.07.2016'!#REF!,'на 01.07.2016'!$110:$111,'на 01.07.2016'!$117:$117</definedName>
    <definedName name="Z_AFEF4DE1_67D6_48C6_A8C8_B9E9198BBD0E_.wvu.Rows" localSheetId="0" hidden="1">'на 01.07.2016'!#REF!,'на 01.07.2016'!$117:$117</definedName>
    <definedName name="Z_CAE69FAB_AFBE_4188_8F32_69E048226F14_.wvu.PrintArea" localSheetId="0" hidden="1">'на 01.07.2016'!$B$1:$E$118</definedName>
    <definedName name="Z_CAE69FAB_AFBE_4188_8F32_69E048226F14_.wvu.Rows" localSheetId="0" hidden="1">'на 01.07.2016'!$38:$39,'на 01.07.2016'!$117:$117</definedName>
    <definedName name="Z_D2DF83CF_573E_4A86_A4BE_5A992E023C65_.wvu.Rows" localSheetId="0" hidden="1">'на 01.07.2016'!#REF!,'на 01.07.2016'!$110:$111,'на 01.07.2016'!$117:$117</definedName>
    <definedName name="Z_E2CE03E0_A708_4616_8DFD_0910D1C70A9E_.wvu.Rows" localSheetId="0" hidden="1">'на 01.07.2016'!#REF!,'на 01.07.2016'!$110:$111,'на 01.07.2016'!$117:$117</definedName>
    <definedName name="Z_E8991B2E_0E9F_48F3_A4D6_3B340ABE8C8E_.wvu.Rows" localSheetId="0" hidden="1">'на 01.07.2016'!$38:$39,'на 01.07.2016'!$117:$117</definedName>
    <definedName name="Z_F8542D9D_A523_4F6F_8CFE_9BA4BA3D5B88_.wvu.Rows" localSheetId="0" hidden="1">'на 01.07.2016'!$38:$38,'на 01.07.2016'!$92:$95,'на 01.07.2016'!$110:$112,'на 01.07.2016'!$116:$116</definedName>
    <definedName name="Z_FAFBB87E_73E9_461E_A4E8_A0EB3259EED0_.wvu.PrintArea" localSheetId="0" hidden="1">'на 01.07.2016'!$A$1:$E$124</definedName>
    <definedName name="Z_FAFBB87E_73E9_461E_A4E8_A0EB3259EED0_.wvu.Rows" localSheetId="0" hidden="1">'на 01.07.2016'!$30:$30,'на 01.07.2016'!$38:$38,'на 01.07.2016'!$92:$95,'на 01.07.2016'!$110:$112,'на 01.07.2016'!$116:$116</definedName>
  </definedNames>
  <calcPr calcId="145621" refMode="R1C1"/>
</workbook>
</file>

<file path=xl/calcChain.xml><?xml version="1.0" encoding="utf-8"?>
<calcChain xmlns="http://schemas.openxmlformats.org/spreadsheetml/2006/main">
  <c r="D115" i="1" l="1"/>
  <c r="D114" i="1" s="1"/>
  <c r="D109" i="1" s="1"/>
  <c r="C115" i="1"/>
  <c r="C114" i="1" s="1"/>
  <c r="D112" i="1"/>
  <c r="C112" i="1"/>
  <c r="D111" i="1"/>
  <c r="C111" i="1"/>
  <c r="D110" i="1"/>
  <c r="C110" i="1"/>
  <c r="C109" i="1"/>
  <c r="D107" i="1"/>
  <c r="C107" i="1"/>
  <c r="D106" i="1"/>
  <c r="D105" i="1" s="1"/>
  <c r="C106" i="1"/>
  <c r="C105" i="1"/>
  <c r="D103" i="1"/>
  <c r="C103" i="1"/>
  <c r="D102" i="1"/>
  <c r="C102" i="1"/>
  <c r="C101" i="1" s="1"/>
  <c r="D101" i="1"/>
  <c r="D99" i="1"/>
  <c r="C99" i="1"/>
  <c r="D98" i="1"/>
  <c r="D97" i="1" s="1"/>
  <c r="C98" i="1"/>
  <c r="C97" i="1"/>
  <c r="D95" i="1"/>
  <c r="C95" i="1"/>
  <c r="D94" i="1"/>
  <c r="C94" i="1"/>
  <c r="C93" i="1" s="1"/>
  <c r="C118" i="1" s="1"/>
  <c r="D93" i="1"/>
  <c r="D89" i="1"/>
  <c r="C89" i="1"/>
  <c r="D88" i="1"/>
  <c r="C88" i="1"/>
  <c r="E88" i="1" s="1"/>
  <c r="D87" i="1"/>
  <c r="C87" i="1"/>
  <c r="D86" i="1"/>
  <c r="C86" i="1"/>
  <c r="D85" i="1"/>
  <c r="C85" i="1"/>
  <c r="D84" i="1"/>
  <c r="C84" i="1"/>
  <c r="D83" i="1"/>
  <c r="C83" i="1"/>
  <c r="D82" i="1"/>
  <c r="C82" i="1"/>
  <c r="E82" i="1" s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E73" i="1" s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E59" i="1" s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E43" i="1" s="1"/>
  <c r="D42" i="1"/>
  <c r="C42" i="1"/>
  <c r="E38" i="1"/>
  <c r="D37" i="1"/>
  <c r="D91" i="1" s="1"/>
  <c r="C37" i="1"/>
  <c r="D36" i="1"/>
  <c r="C36" i="1"/>
  <c r="D35" i="1"/>
  <c r="C35" i="1"/>
  <c r="D34" i="1"/>
  <c r="C34" i="1"/>
  <c r="D33" i="1"/>
  <c r="E33" i="1" s="1"/>
  <c r="C33" i="1"/>
  <c r="D32" i="1"/>
  <c r="C32" i="1"/>
  <c r="D31" i="1"/>
  <c r="E31" i="1" s="1"/>
  <c r="C31" i="1"/>
  <c r="D30" i="1"/>
  <c r="C30" i="1"/>
  <c r="D29" i="1"/>
  <c r="C29" i="1"/>
  <c r="D28" i="1"/>
  <c r="C28" i="1"/>
  <c r="E28" i="1" s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5" i="1"/>
  <c r="D14" i="1"/>
  <c r="C14" i="1"/>
  <c r="D13" i="1"/>
  <c r="C13" i="1"/>
  <c r="D12" i="1"/>
  <c r="C12" i="1"/>
  <c r="D11" i="1"/>
  <c r="C11" i="1"/>
  <c r="D10" i="1"/>
  <c r="C10" i="1"/>
  <c r="D9" i="1"/>
  <c r="C9" i="1"/>
  <c r="C7" i="1" s="1"/>
  <c r="C6" i="1" s="1"/>
  <c r="D8" i="1"/>
  <c r="C8" i="1"/>
  <c r="E9" i="1" l="1"/>
  <c r="E11" i="1"/>
  <c r="E13" i="1"/>
  <c r="E18" i="1"/>
  <c r="E20" i="1"/>
  <c r="E22" i="1"/>
  <c r="E24" i="1"/>
  <c r="E32" i="1"/>
  <c r="E8" i="1"/>
  <c r="E10" i="1"/>
  <c r="E12" i="1"/>
  <c r="E14" i="1"/>
  <c r="E35" i="1"/>
  <c r="C91" i="1"/>
  <c r="E42" i="1"/>
  <c r="E44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6" i="1"/>
  <c r="D118" i="1"/>
  <c r="E45" i="1"/>
  <c r="E47" i="1"/>
  <c r="E51" i="1"/>
  <c r="E53" i="1"/>
  <c r="E55" i="1"/>
  <c r="E57" i="1"/>
  <c r="E61" i="1"/>
  <c r="E63" i="1"/>
  <c r="E65" i="1"/>
  <c r="E67" i="1"/>
  <c r="E69" i="1"/>
  <c r="E71" i="1"/>
  <c r="E75" i="1"/>
  <c r="E77" i="1"/>
  <c r="E79" i="1"/>
  <c r="E81" i="1"/>
  <c r="E83" i="1"/>
  <c r="E85" i="1"/>
  <c r="E87" i="1"/>
  <c r="E89" i="1"/>
  <c r="E15" i="1"/>
  <c r="D7" i="1"/>
  <c r="E16" i="1"/>
  <c r="E37" i="1"/>
  <c r="E7" i="1" l="1"/>
  <c r="D6" i="1"/>
  <c r="E6" i="1" s="1"/>
</calcChain>
</file>

<file path=xl/sharedStrings.xml><?xml version="1.0" encoding="utf-8"?>
<sst xmlns="http://schemas.openxmlformats.org/spreadsheetml/2006/main" count="162" uniqueCount="160">
  <si>
    <t>Сведения об исполнении бюджета г. Красноярска на 01.07.2016 год</t>
  </si>
  <si>
    <t>тыс. руб.</t>
  </si>
  <si>
    <t>Наименование показателей</t>
  </si>
  <si>
    <t>Бюджет города   на 2016 год с учетом изменений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</si>
  <si>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</si>
  <si>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</si>
  <si>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</si>
  <si>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</si>
  <si>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</si>
  <si>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</si>
  <si>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</si>
  <si>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</si>
  <si>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</si>
  <si>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</si>
  <si>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</si>
  <si>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</si>
  <si>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</si>
  <si>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</si>
  <si>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</si>
  <si>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</si>
  <si>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</si>
  <si>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</si>
  <si>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</si>
  <si>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</si>
  <si>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</si>
  <si>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</si>
  <si>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</si>
  <si>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</si>
  <si>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</si>
  <si>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</si>
  <si>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</si>
  <si>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</si>
  <si>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</si>
  <si>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</si>
  <si>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</si>
  <si>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</si>
  <si>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</si>
  <si>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</si>
  <si>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</si>
  <si>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</si>
  <si>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</si>
  <si>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</si>
  <si>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</si>
  <si>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</si>
  <si>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</si>
  <si>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</si>
  <si>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</si>
  <si>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</si>
  <si>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</si>
  <si>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</si>
  <si>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</si>
  <si>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</si>
  <si>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</si>
  <si>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</si>
  <si>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</si>
  <si>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</si>
  <si>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</si>
  <si>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</si>
  <si>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</si>
  <si>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</si>
  <si>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</si>
  <si>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</si>
  <si>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</si>
  <si>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</si>
  <si>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</si>
  <si>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</si>
  <si>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</si>
  <si>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</si>
  <si>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</si>
  <si>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</si>
  <si>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</si>
  <si>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</si>
  <si>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</si>
  <si>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</si>
  <si>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</si>
  <si>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</si>
  <si>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</si>
  <si>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</si>
  <si>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</si>
  <si>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</si>
  <si>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</si>
  <si>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</si>
  <si>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</si>
  <si>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</si>
  <si>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</si>
  <si>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</si>
  <si>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</si>
  <si>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</si>
  <si>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</si>
  <si>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</si>
  <si>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</si>
  <si>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</si>
  <si>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</si>
  <si>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</si>
  <si>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</si>
  <si>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</si>
  <si>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</si>
  <si>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</si>
  <si>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</si>
  <si>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</si>
  <si>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</si>
  <si>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</si>
  <si>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</si>
  <si>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</si>
  <si>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</si>
  <si>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</si>
  <si>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</si>
  <si>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</si>
  <si>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</si>
  <si>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</si>
  <si>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</si>
  <si>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</si>
  <si>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</si>
  <si>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</si>
  <si>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</si>
  <si>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</si>
  <si>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</si>
  <si>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</si>
  <si>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</si>
  <si>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</si>
  <si>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</si>
  <si>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</si>
  <si>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</si>
  <si>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</si>
  <si>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</si>
  <si>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</si>
  <si>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</si>
  <si>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</si>
  <si>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</si>
  <si>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</si>
  <si>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</si>
  <si>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</si>
  <si>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</si>
  <si>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</si>
  <si>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</si>
  <si>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</si>
  <si>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</si>
  <si>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</si>
  <si>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</si>
  <si>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</si>
  <si>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</si>
  <si>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</si>
  <si>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</si>
  <si>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</si>
  <si>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</si>
  <si>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</si>
  <si>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</si>
  <si>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</si>
  <si>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</si>
  <si>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</si>
  <si>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</si>
  <si>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</si>
  <si>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</si>
  <si>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</si>
  <si>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И.о. начальника отдела финансирования</t>
  </si>
  <si>
    <t xml:space="preserve">                                        Н.В. Бессмольная</t>
  </si>
  <si>
    <t xml:space="preserve">Исполнитель: </t>
  </si>
  <si>
    <t>Петрова Полина Евгеньевна</t>
  </si>
  <si>
    <t>226-14-09</t>
  </si>
  <si>
    <t>Исполнено на 01.07.2016г.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</si>
</sst>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VI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276380.89186999999</v>
          </cell>
        </row>
        <row r="13">
          <cell r="E13">
            <v>6880734.6100000003</v>
          </cell>
          <cell r="F13">
            <v>2961092.2641299996</v>
          </cell>
        </row>
        <row r="32">
          <cell r="E32">
            <v>1076877.1200000001</v>
          </cell>
          <cell r="F32">
            <v>498482.50524999999</v>
          </cell>
        </row>
        <row r="35">
          <cell r="E35">
            <v>649.80999999999995</v>
          </cell>
          <cell r="F35">
            <v>294.88857000000002</v>
          </cell>
        </row>
        <row r="41">
          <cell r="E41">
            <v>278016.89</v>
          </cell>
          <cell r="F41">
            <v>19524.141889999999</v>
          </cell>
        </row>
        <row r="42">
          <cell r="E42">
            <v>871836.55</v>
          </cell>
          <cell r="F42">
            <v>323734.24542000005</v>
          </cell>
        </row>
        <row r="51">
          <cell r="E51">
            <v>287194.27999999997</v>
          </cell>
          <cell r="F51">
            <v>122342.58141</v>
          </cell>
        </row>
        <row r="59">
          <cell r="E59">
            <v>104.52</v>
          </cell>
          <cell r="F59">
            <v>-52.300530000000002</v>
          </cell>
        </row>
        <row r="76">
          <cell r="E76">
            <v>2514957.21</v>
          </cell>
          <cell r="F76">
            <v>722404.11410000001</v>
          </cell>
        </row>
        <row r="107">
          <cell r="E107">
            <v>21148.920000000002</v>
          </cell>
          <cell r="F107">
            <v>45636.25447</v>
          </cell>
        </row>
        <row r="115">
          <cell r="E115">
            <v>22421.86</v>
          </cell>
          <cell r="F115">
            <v>11231.73035</v>
          </cell>
        </row>
        <row r="129">
          <cell r="E129">
            <v>1141727.97</v>
          </cell>
          <cell r="F129">
            <v>597817.81073999999</v>
          </cell>
        </row>
        <row r="152">
          <cell r="E152">
            <v>53.83</v>
          </cell>
          <cell r="F152">
            <v>139.25</v>
          </cell>
        </row>
        <row r="157">
          <cell r="E157">
            <v>207567.33000000002</v>
          </cell>
          <cell r="F157">
            <v>127818.92128000002</v>
          </cell>
        </row>
        <row r="209">
          <cell r="E209">
            <v>0</v>
          </cell>
          <cell r="F209">
            <v>170366.19487000001</v>
          </cell>
        </row>
        <row r="215">
          <cell r="E215">
            <v>11949228.61407</v>
          </cell>
          <cell r="F215">
            <v>6144609.1036200011</v>
          </cell>
        </row>
        <row r="216">
          <cell r="E216">
            <v>11941689.714299999</v>
          </cell>
          <cell r="F216">
            <v>6300115.2962300004</v>
          </cell>
        </row>
        <row r="217">
          <cell r="E217">
            <v>89608.2</v>
          </cell>
          <cell r="F217">
            <v>0</v>
          </cell>
        </row>
        <row r="221">
          <cell r="E221">
            <v>9693530.7379999999</v>
          </cell>
          <cell r="F221">
            <v>5243840.7333700005</v>
          </cell>
        </row>
        <row r="270">
          <cell r="E270">
            <v>32.200000000000003</v>
          </cell>
          <cell r="F270">
            <v>0</v>
          </cell>
        </row>
        <row r="280">
          <cell r="E280">
            <v>2158518.5762999998</v>
          </cell>
          <cell r="F280">
            <v>1056274.5628599999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17036.8596</v>
          </cell>
        </row>
        <row r="342">
          <cell r="E342">
            <v>0</v>
          </cell>
          <cell r="F342">
            <v>708.27699000000007</v>
          </cell>
        </row>
        <row r="348">
          <cell r="E348">
            <v>-13931.089830000001</v>
          </cell>
          <cell r="F348">
            <v>-173251.32920000001</v>
          </cell>
        </row>
        <row r="367">
          <cell r="E367">
            <v>26520772.96407</v>
          </cell>
          <cell r="F367">
            <v>12327158.27801</v>
          </cell>
        </row>
        <row r="370">
          <cell r="E370">
            <v>2579045.8777599996</v>
          </cell>
          <cell r="F370">
            <v>1106453.8783800001</v>
          </cell>
        </row>
        <row r="403">
          <cell r="E403">
            <v>2585.5600000000004</v>
          </cell>
          <cell r="F403">
            <v>1282.31116</v>
          </cell>
        </row>
        <row r="407">
          <cell r="E407">
            <v>63855.734500000006</v>
          </cell>
          <cell r="F407">
            <v>25489.431109999998</v>
          </cell>
        </row>
        <row r="414">
          <cell r="E414">
            <v>886405.00046000001</v>
          </cell>
          <cell r="F414">
            <v>421795.32843000005</v>
          </cell>
        </row>
        <row r="426">
          <cell r="E426">
            <v>195.8</v>
          </cell>
          <cell r="F426">
            <v>0</v>
          </cell>
        </row>
        <row r="429">
          <cell r="E429">
            <v>183253.07</v>
          </cell>
          <cell r="F429">
            <v>75430.639609999998</v>
          </cell>
        </row>
        <row r="439">
          <cell r="E439">
            <v>7307.3099999999995</v>
          </cell>
          <cell r="F439">
            <v>3821.38886</v>
          </cell>
        </row>
        <row r="446">
          <cell r="E446">
            <v>100256.47119</v>
          </cell>
          <cell r="F446">
            <v>0</v>
          </cell>
        </row>
        <row r="448">
          <cell r="E448">
            <v>1335186.9316100001</v>
          </cell>
          <cell r="F448">
            <v>578634.77920999995</v>
          </cell>
        </row>
        <row r="471">
          <cell r="E471">
            <v>74533.567670000004</v>
          </cell>
          <cell r="F471">
            <v>37363.927349999998</v>
          </cell>
        </row>
        <row r="481">
          <cell r="E481">
            <v>74533.567670000004</v>
          </cell>
          <cell r="F481">
            <v>37363.927349999998</v>
          </cell>
        </row>
        <row r="488">
          <cell r="E488">
            <v>3826839.1368</v>
          </cell>
          <cell r="F488">
            <v>1443223.7653300001</v>
          </cell>
        </row>
        <row r="542">
          <cell r="E542">
            <v>522605.21792999998</v>
          </cell>
          <cell r="F542">
            <v>230956.86659000002</v>
          </cell>
        </row>
        <row r="551">
          <cell r="E551">
            <v>3167483.6503900001</v>
          </cell>
          <cell r="F551">
            <v>1173726.6516799999</v>
          </cell>
        </row>
        <row r="557">
          <cell r="E557">
            <v>136750.26848</v>
          </cell>
          <cell r="F557">
            <v>38540.247060000002</v>
          </cell>
        </row>
        <row r="569">
          <cell r="E569">
            <v>3923965.0938200001</v>
          </cell>
          <cell r="F569">
            <v>1458744.7188599999</v>
          </cell>
        </row>
        <row r="609">
          <cell r="E609">
            <v>1474856.60445</v>
          </cell>
          <cell r="F609">
            <v>719880.97336999991</v>
          </cell>
        </row>
        <row r="617">
          <cell r="E617">
            <v>988561.77720999997</v>
          </cell>
          <cell r="F617">
            <v>182968.89453999998</v>
          </cell>
        </row>
        <row r="622">
          <cell r="E622">
            <v>548434.45770000003</v>
          </cell>
          <cell r="F622">
            <v>192975.33591999998</v>
          </cell>
        </row>
        <row r="626">
          <cell r="E626">
            <v>7600</v>
          </cell>
          <cell r="F626">
            <v>0</v>
          </cell>
        </row>
        <row r="629">
          <cell r="E629">
            <v>904512.25445999997</v>
          </cell>
          <cell r="F629">
            <v>362919.51503000007</v>
          </cell>
        </row>
        <row r="648">
          <cell r="E648">
            <v>24229.82056</v>
          </cell>
          <cell r="F648">
            <v>21891.350999999999</v>
          </cell>
        </row>
        <row r="655">
          <cell r="E655">
            <v>3700</v>
          </cell>
          <cell r="F655">
            <v>1361.53044</v>
          </cell>
        </row>
        <row r="658">
          <cell r="E658">
            <v>20529.82056</v>
          </cell>
          <cell r="F658">
            <v>20529.82056</v>
          </cell>
        </row>
        <row r="660">
          <cell r="E660">
            <v>13424918.944459999</v>
          </cell>
          <cell r="F660">
            <v>7158360.0751100006</v>
          </cell>
        </row>
        <row r="700">
          <cell r="E700">
            <v>5389063.5600299994</v>
          </cell>
          <cell r="F700">
            <v>2800939.3572899997</v>
          </cell>
        </row>
        <row r="714">
          <cell r="E714">
            <v>6928232.2956300015</v>
          </cell>
          <cell r="F714">
            <v>3794125.0589099997</v>
          </cell>
        </row>
        <row r="726">
          <cell r="E726">
            <v>543864.56532000005</v>
          </cell>
          <cell r="F726">
            <v>259516.74745</v>
          </cell>
        </row>
        <row r="746">
          <cell r="E746">
            <v>563758.52348000009</v>
          </cell>
          <cell r="F746">
            <v>303778.91146000003</v>
          </cell>
        </row>
        <row r="763">
          <cell r="E763">
            <v>695502.99749000021</v>
          </cell>
          <cell r="F763">
            <v>331564.64467000001</v>
          </cell>
        </row>
        <row r="803">
          <cell r="E803">
            <v>631346.16928999999</v>
          </cell>
          <cell r="F803">
            <v>301661.33889999997</v>
          </cell>
        </row>
        <row r="811">
          <cell r="E811">
            <v>19255.9182</v>
          </cell>
          <cell r="F811">
            <v>9272.2772700000005</v>
          </cell>
        </row>
        <row r="814">
          <cell r="E814">
            <v>44900.909999999996</v>
          </cell>
          <cell r="F814">
            <v>20631.0285</v>
          </cell>
        </row>
        <row r="825">
          <cell r="E825">
            <v>0</v>
          </cell>
          <cell r="F825">
            <v>0</v>
          </cell>
        </row>
        <row r="846">
          <cell r="E846">
            <v>0</v>
          </cell>
          <cell r="F846">
            <v>0</v>
          </cell>
        </row>
        <row r="945">
          <cell r="E945">
            <v>1914070.3180000002</v>
          </cell>
          <cell r="F945">
            <v>870708.50508000003</v>
          </cell>
        </row>
        <row r="989">
          <cell r="E989">
            <v>25300</v>
          </cell>
          <cell r="F989">
            <v>13062.32415</v>
          </cell>
        </row>
        <row r="992">
          <cell r="E992">
            <v>633200.04</v>
          </cell>
          <cell r="F992">
            <v>327258.85570999997</v>
          </cell>
        </row>
        <row r="996">
          <cell r="E996">
            <v>685165.37599999993</v>
          </cell>
          <cell r="F996">
            <v>254772.99711</v>
          </cell>
        </row>
        <row r="1009">
          <cell r="E1009">
            <v>126074.9</v>
          </cell>
          <cell r="F1009">
            <v>60230.135520000003</v>
          </cell>
        </row>
        <row r="1013">
          <cell r="E1013">
            <v>444330.00200000004</v>
          </cell>
          <cell r="F1013">
            <v>215384.19258999999</v>
          </cell>
        </row>
        <row r="1024">
          <cell r="E1024">
            <v>461931.33975000004</v>
          </cell>
          <cell r="F1024">
            <v>258334.87237999996</v>
          </cell>
        </row>
        <row r="1071">
          <cell r="E1071">
            <v>348344.63128999999</v>
          </cell>
          <cell r="F1071">
            <v>217854.71674999996</v>
          </cell>
        </row>
        <row r="1079">
          <cell r="E1079">
            <v>113586.70845999999</v>
          </cell>
          <cell r="F1079">
            <v>40480.155630000001</v>
          </cell>
        </row>
        <row r="1088">
          <cell r="E1088">
            <v>1350815.9</v>
          </cell>
          <cell r="F1088">
            <v>560531.37581999996</v>
          </cell>
        </row>
        <row r="1091">
          <cell r="E1091">
            <v>1350815.9</v>
          </cell>
          <cell r="F1091">
            <v>560531.37581999996</v>
          </cell>
        </row>
        <row r="1095">
          <cell r="E1095">
            <v>28275852.996309996</v>
          </cell>
          <cell r="F1095">
            <v>13247177.113979999</v>
          </cell>
        </row>
        <row r="1101">
          <cell r="E1101">
            <v>0</v>
          </cell>
          <cell r="F1101">
            <v>0</v>
          </cell>
        </row>
        <row r="1102">
          <cell r="E1102">
            <v>0</v>
          </cell>
          <cell r="F1102">
            <v>0</v>
          </cell>
        </row>
        <row r="1105">
          <cell r="E1105">
            <v>1744786.02</v>
          </cell>
          <cell r="F1105">
            <v>3411427</v>
          </cell>
        </row>
        <row r="1106">
          <cell r="E1106">
            <v>-1644786.54</v>
          </cell>
          <cell r="F1106">
            <v>-2411427.5212500002</v>
          </cell>
        </row>
        <row r="1108">
          <cell r="F1108">
            <v>345000</v>
          </cell>
        </row>
        <row r="1109">
          <cell r="E1109">
            <v>7131674.8799999999</v>
          </cell>
          <cell r="F1109">
            <v>3032790.13</v>
          </cell>
        </row>
        <row r="1110">
          <cell r="E1110">
            <v>-5722790.1299999999</v>
          </cell>
          <cell r="F1110">
            <v>-2687790.13</v>
          </cell>
        </row>
        <row r="1111">
          <cell r="E1111">
            <v>46961.288820000002</v>
          </cell>
        </row>
        <row r="1112">
          <cell r="E1112">
            <v>46937</v>
          </cell>
        </row>
        <row r="1113">
          <cell r="E1113">
            <v>46937</v>
          </cell>
          <cell r="F1113">
            <v>0</v>
          </cell>
        </row>
        <row r="1115">
          <cell r="E1115">
            <v>24.288820000000001</v>
          </cell>
          <cell r="F1115">
            <v>24.288820000000001</v>
          </cell>
        </row>
        <row r="1116">
          <cell r="E1116">
            <v>0</v>
          </cell>
          <cell r="F1116">
            <v>0</v>
          </cell>
        </row>
        <row r="1120">
          <cell r="E1120">
            <v>-35444195.152889997</v>
          </cell>
          <cell r="F1120">
            <v>-18936746.140149999</v>
          </cell>
        </row>
        <row r="1121">
          <cell r="E1121">
            <v>-35643429.666309997</v>
          </cell>
          <cell r="F1121">
            <v>-18511741.208549999</v>
          </cell>
        </row>
      </sheetData>
      <sheetData sheetId="1"/>
      <sheetData sheetId="2">
        <row r="21">
          <cell r="D21">
            <v>601331.5</v>
          </cell>
          <cell r="E21">
            <v>284245.65117999999</v>
          </cell>
        </row>
        <row r="29">
          <cell r="D29">
            <v>46701.95</v>
          </cell>
          <cell r="E29">
            <v>21090.02939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7" t="s">
        <v>0</v>
      </c>
      <c r="C2" s="98"/>
      <c r="D2" s="98"/>
      <c r="E2" s="9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159</v>
      </c>
      <c r="E5" s="12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5</v>
      </c>
      <c r="C6" s="16">
        <f>C7+C11+C15+C18+C19+C20+C21+C22+C23+C24+C25+C26+C10</f>
        <v>14571544.349999998</v>
      </c>
      <c r="D6" s="96">
        <f>D7+D11+D15+D18+D19+D20+D21+D22+D23+D24+D25+D26+D10-0.01</f>
        <v>6182549.1743900003</v>
      </c>
      <c r="E6" s="17">
        <f>D6/C6</f>
        <v>0.42428921917188561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6</v>
      </c>
      <c r="C7" s="19">
        <f>C8+C9</f>
        <v>7500954.6100000003</v>
      </c>
      <c r="D7" s="27">
        <f>D8+D9-0.01</f>
        <v>3237473.1459999997</v>
      </c>
      <c r="E7" s="20">
        <f>D7/C7</f>
        <v>0.43160815047246359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1" t="s">
        <v>7</v>
      </c>
      <c r="C8" s="22">
        <f>[1]Расшир!E9</f>
        <v>620220</v>
      </c>
      <c r="D8" s="23">
        <f>[1]Расшир!F9</f>
        <v>276380.89186999999</v>
      </c>
      <c r="E8" s="20">
        <f>D8/C8</f>
        <v>0.44561750970623326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1" t="s">
        <v>8</v>
      </c>
      <c r="C9" s="22">
        <f>[1]Расшир!E13</f>
        <v>6880734.6100000003</v>
      </c>
      <c r="D9" s="23">
        <f>[1]Расшир!F13</f>
        <v>2961092.2641299996</v>
      </c>
      <c r="E9" s="24">
        <f>D9/C9</f>
        <v>0.43034536745924568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5" t="s">
        <v>9</v>
      </c>
      <c r="C10" s="26">
        <f>[1]экономика!D21</f>
        <v>601331.5</v>
      </c>
      <c r="D10" s="27">
        <f>[1]экономика!E21</f>
        <v>284245.65117999999</v>
      </c>
      <c r="E10" s="28">
        <f t="shared" ref="E10:E89" si="0">D10/C10</f>
        <v>0.47269376571824356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10</v>
      </c>
      <c r="C11" s="19">
        <f>C12+C13+C14</f>
        <v>1124228.8800000001</v>
      </c>
      <c r="D11" s="19">
        <f>D12+D13+D14+0.01</f>
        <v>519867.43320999999</v>
      </c>
      <c r="E11" s="20">
        <f t="shared" si="0"/>
        <v>0.46242134716375544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9" t="s">
        <v>11</v>
      </c>
      <c r="C12" s="22">
        <f>[1]Расшир!E32</f>
        <v>1076877.1200000001</v>
      </c>
      <c r="D12" s="22">
        <f>[1]Расшир!F32</f>
        <v>498482.50524999999</v>
      </c>
      <c r="E12" s="24">
        <f t="shared" si="0"/>
        <v>0.4628963657896269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1" t="s">
        <v>12</v>
      </c>
      <c r="C13" s="22">
        <f>[1]Расшир!E35</f>
        <v>649.80999999999995</v>
      </c>
      <c r="D13" s="22">
        <f>[1]Расшир!F35</f>
        <v>294.88857000000002</v>
      </c>
      <c r="E13" s="24">
        <f t="shared" si="0"/>
        <v>0.45380737446330471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0" t="s">
        <v>13</v>
      </c>
      <c r="C14" s="22">
        <f>[1]экономика!D29</f>
        <v>46701.95</v>
      </c>
      <c r="D14" s="22">
        <f>[1]экономика!E29</f>
        <v>21090.02939</v>
      </c>
      <c r="E14" s="20">
        <f t="shared" si="0"/>
        <v>0.4515877686049512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14</v>
      </c>
      <c r="C15" s="19">
        <f>C16+C17</f>
        <v>1149853.44</v>
      </c>
      <c r="D15" s="19">
        <f>D16+D17</f>
        <v>343258.38731000002</v>
      </c>
      <c r="E15" s="20">
        <f t="shared" si="0"/>
        <v>0.29852359906841697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1" t="s">
        <v>15</v>
      </c>
      <c r="C16" s="22">
        <f>[1]Расшир!E41</f>
        <v>278016.89</v>
      </c>
      <c r="D16" s="22">
        <f>[1]Расшир!F41</f>
        <v>19524.141889999999</v>
      </c>
      <c r="E16" s="24">
        <f>D16/C16</f>
        <v>7.0226459586681944E-2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1" t="s">
        <v>16</v>
      </c>
      <c r="C17" s="22">
        <f>[1]Расшир!E42</f>
        <v>871836.55</v>
      </c>
      <c r="D17" s="22">
        <f>[1]Расшир!F42</f>
        <v>323734.24542000005</v>
      </c>
      <c r="E17" s="24">
        <f t="shared" si="0"/>
        <v>0.37132447064762314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17</v>
      </c>
      <c r="C18" s="19">
        <f>[1]Расшир!E51</f>
        <v>287194.27999999997</v>
      </c>
      <c r="D18" s="19">
        <f>[1]Расшир!F51</f>
        <v>122342.58141</v>
      </c>
      <c r="E18" s="20">
        <f t="shared" si="0"/>
        <v>0.42599240280830108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1" t="s">
        <v>18</v>
      </c>
      <c r="C19" s="19">
        <f>[1]Расшир!E59</f>
        <v>104.52</v>
      </c>
      <c r="D19" s="19">
        <f>[1]Расшир!F59</f>
        <v>-52.300530000000002</v>
      </c>
      <c r="E19" s="20">
        <f t="shared" si="0"/>
        <v>-0.50038777267508616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1" t="s">
        <v>19</v>
      </c>
      <c r="C20" s="19">
        <f>[1]Расшир!E76</f>
        <v>2514957.21</v>
      </c>
      <c r="D20" s="19">
        <f>[1]Расшир!F76-0.01</f>
        <v>722404.1041</v>
      </c>
      <c r="E20" s="20">
        <f t="shared" si="0"/>
        <v>0.28724309949591548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1" t="s">
        <v>20</v>
      </c>
      <c r="C21" s="19">
        <f>[1]Расшир!E107</f>
        <v>21148.920000000002</v>
      </c>
      <c r="D21" s="19">
        <f>[1]Расшир!F107+0.01</f>
        <v>45636.264470000002</v>
      </c>
      <c r="E21" s="20">
        <f t="shared" si="0"/>
        <v>2.157853189193585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1" t="s">
        <v>21</v>
      </c>
      <c r="C22" s="19">
        <f>[1]Расшир!E115</f>
        <v>22421.86</v>
      </c>
      <c r="D22" s="19">
        <f>[1]Расшир!F115</f>
        <v>11231.73035</v>
      </c>
      <c r="E22" s="20">
        <f t="shared" si="0"/>
        <v>0.50092768173559199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1" t="s">
        <v>22</v>
      </c>
      <c r="C23" s="19">
        <f>[1]Расшир!E129</f>
        <v>1141727.97</v>
      </c>
      <c r="D23" s="19">
        <f>[1]Расшир!F129</f>
        <v>597817.81073999999</v>
      </c>
      <c r="E23" s="20">
        <f t="shared" si="0"/>
        <v>0.52360792276990464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23</v>
      </c>
      <c r="C24" s="19">
        <f>[1]Расшир!E152</f>
        <v>53.83</v>
      </c>
      <c r="D24" s="19">
        <f>[1]Расшир!F152</f>
        <v>139.25</v>
      </c>
      <c r="E24" s="20">
        <f t="shared" si="0"/>
        <v>2.5868474828162737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24</v>
      </c>
      <c r="C25" s="19">
        <f>[1]Расшир!E157</f>
        <v>207567.33000000002</v>
      </c>
      <c r="D25" s="19">
        <f>[1]Расшир!F157</f>
        <v>127818.92128000002</v>
      </c>
      <c r="E25" s="20">
        <f t="shared" si="0"/>
        <v>0.61579498700493962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2" t="s">
        <v>25</v>
      </c>
      <c r="C26" s="19">
        <f>[1]Расшир!E209</f>
        <v>0</v>
      </c>
      <c r="D26" s="19">
        <f>[1]Расшир!F209+0.01</f>
        <v>170366.20487000002</v>
      </c>
      <c r="E26" s="20" t="s">
        <v>26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19">
        <f>[1]Расшир!E215</f>
        <v>11949228.61407</v>
      </c>
      <c r="D27" s="19">
        <f>[1]Расшир!F215</f>
        <v>6144609.1036200011</v>
      </c>
      <c r="E27" s="20">
        <f t="shared" si="0"/>
        <v>0.51422642432205501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2" t="s">
        <v>28</v>
      </c>
      <c r="C28" s="19">
        <f>[1]Расшир!E216</f>
        <v>11941689.714299999</v>
      </c>
      <c r="D28" s="19">
        <f>[1]Расшир!F216</f>
        <v>6300115.2962300004</v>
      </c>
      <c r="E28" s="20">
        <f t="shared" si="0"/>
        <v>0.52757318662246799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3" t="s">
        <v>29</v>
      </c>
      <c r="C29" s="19">
        <f>[1]Расшир!E337</f>
        <v>0</v>
      </c>
      <c r="D29" s="19">
        <f>[1]Расшир!F337</f>
        <v>0</v>
      </c>
      <c r="E29" s="20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4"/>
      <c r="B30" s="35" t="s">
        <v>30</v>
      </c>
      <c r="C30" s="22">
        <f>[1]Расшир!E217</f>
        <v>89608.2</v>
      </c>
      <c r="D30" s="22">
        <f>[1]Расшир!F217</f>
        <v>0</v>
      </c>
      <c r="E30" s="24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6"/>
      <c r="B31" s="35" t="s">
        <v>31</v>
      </c>
      <c r="C31" s="22">
        <f>[1]Расшир!E221</f>
        <v>9693530.7379999999</v>
      </c>
      <c r="D31" s="22">
        <f>[1]Расшир!F221</f>
        <v>5243840.7333700005</v>
      </c>
      <c r="E31" s="24">
        <f t="shared" si="0"/>
        <v>0.54096292415037273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6"/>
      <c r="B32" s="35" t="s">
        <v>32</v>
      </c>
      <c r="C32" s="22">
        <f>[1]Расшир!E270</f>
        <v>32.200000000000003</v>
      </c>
      <c r="D32" s="22">
        <f>[1]Расшир!F270</f>
        <v>0</v>
      </c>
      <c r="E32" s="24">
        <f t="shared" si="0"/>
        <v>0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6"/>
      <c r="B33" s="35" t="s">
        <v>33</v>
      </c>
      <c r="C33" s="22">
        <f>[1]Расшир!E280</f>
        <v>2158518.5762999998</v>
      </c>
      <c r="D33" s="22">
        <f>[1]Расшир!F280</f>
        <v>1056274.5628599999</v>
      </c>
      <c r="E33" s="24">
        <f t="shared" si="0"/>
        <v>0.48935162034630297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3" t="s">
        <v>34</v>
      </c>
      <c r="C34" s="19">
        <f>[1]Расшир!E348</f>
        <v>-13931.089830000001</v>
      </c>
      <c r="D34" s="19">
        <f>[1]Расшир!F348</f>
        <v>-173251.32920000001</v>
      </c>
      <c r="E34" s="20" t="s">
        <v>26</v>
      </c>
      <c r="F34" s="18"/>
      <c r="G34" s="18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3" t="s">
        <v>35</v>
      </c>
      <c r="C35" s="26">
        <f>[1]Расшир!E340</f>
        <v>21469.989600000001</v>
      </c>
      <c r="D35" s="26">
        <f>[1]Расшир!F340</f>
        <v>17036.8596</v>
      </c>
      <c r="E35" s="20">
        <f t="shared" si="0"/>
        <v>0.79351969504447262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7" t="s">
        <v>36</v>
      </c>
      <c r="C36" s="26">
        <f>[1]Расшир!E342</f>
        <v>0</v>
      </c>
      <c r="D36" s="26">
        <f>[1]Расшир!F342</f>
        <v>708.27699000000007</v>
      </c>
      <c r="E36" s="20" t="s">
        <v>26</v>
      </c>
      <c r="F36" s="18"/>
      <c r="G36" s="18"/>
      <c r="H36" s="6"/>
      <c r="I36" s="6"/>
      <c r="J36" s="6"/>
      <c r="K36" s="6"/>
      <c r="L36" s="6"/>
      <c r="M36" s="6"/>
      <c r="N36" s="6"/>
      <c r="O36" s="6"/>
    </row>
    <row r="37" spans="1:15" s="42" customFormat="1" ht="18.75" x14ac:dyDescent="0.3">
      <c r="A37" s="38"/>
      <c r="B37" s="39" t="s">
        <v>37</v>
      </c>
      <c r="C37" s="19">
        <f>[1]Расшир!E367</f>
        <v>26520772.96407</v>
      </c>
      <c r="D37" s="19">
        <f>[1]Расшир!F367</f>
        <v>12327158.27801</v>
      </c>
      <c r="E37" s="20">
        <f t="shared" si="0"/>
        <v>0.46481142516889212</v>
      </c>
      <c r="F37" s="40"/>
      <c r="G37" s="40"/>
      <c r="H37" s="41"/>
      <c r="I37" s="41"/>
      <c r="J37" s="41"/>
      <c r="K37" s="41"/>
      <c r="L37" s="41"/>
      <c r="M37" s="41"/>
      <c r="N37" s="41"/>
      <c r="O37" s="41"/>
    </row>
    <row r="38" spans="1:15" ht="15.75" hidden="1" x14ac:dyDescent="0.25">
      <c r="A38" s="10"/>
      <c r="B38" s="21"/>
      <c r="C38" s="43"/>
      <c r="D38" s="43"/>
      <c r="E38" s="44" t="e">
        <f t="shared" si="0"/>
        <v>#DIV/0!</v>
      </c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5"/>
      <c r="D39" s="45"/>
      <c r="E39" s="46"/>
    </row>
    <row r="40" spans="1:15" ht="15.75" x14ac:dyDescent="0.25">
      <c r="A40" s="10"/>
      <c r="B40" s="15" t="s">
        <v>38</v>
      </c>
      <c r="C40" s="43"/>
      <c r="D40" s="43"/>
      <c r="E40" s="44"/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7"/>
      <c r="B41" s="48"/>
      <c r="C41" s="49"/>
      <c r="D41" s="49"/>
      <c r="E41" s="50"/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1" t="s">
        <v>39</v>
      </c>
      <c r="B42" s="52" t="s">
        <v>40</v>
      </c>
      <c r="C42" s="53">
        <f>[1]Расшир!E370</f>
        <v>2579045.8777599996</v>
      </c>
      <c r="D42" s="53">
        <f>[1]Расшир!F370</f>
        <v>1106453.8783800001</v>
      </c>
      <c r="E42" s="54">
        <f t="shared" si="0"/>
        <v>0.42901674914794374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5" t="s">
        <v>41</v>
      </c>
      <c r="B43" s="56" t="s">
        <v>42</v>
      </c>
      <c r="C43" s="22">
        <f>[1]Расшир!E403</f>
        <v>2585.5600000000004</v>
      </c>
      <c r="D43" s="22">
        <f>[1]Расшир!F403</f>
        <v>1282.31116</v>
      </c>
      <c r="E43" s="24">
        <f t="shared" si="0"/>
        <v>0.49595103575240945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5" t="s">
        <v>43</v>
      </c>
      <c r="B44" s="56" t="s">
        <v>44</v>
      </c>
      <c r="C44" s="22">
        <f>[1]Расшир!E407+0.01</f>
        <v>63855.744500000008</v>
      </c>
      <c r="D44" s="22">
        <f>[1]Расшир!F407</f>
        <v>25489.431109999998</v>
      </c>
      <c r="E44" s="24">
        <f t="shared" si="0"/>
        <v>0.39917209187029357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5" t="s">
        <v>45</v>
      </c>
      <c r="B45" s="56" t="s">
        <v>46</v>
      </c>
      <c r="C45" s="22">
        <f>[1]Расшир!E414</f>
        <v>886405.00046000001</v>
      </c>
      <c r="D45" s="22">
        <f>[1]Расшир!F414</f>
        <v>421795.32843000005</v>
      </c>
      <c r="E45" s="24">
        <f t="shared" si="0"/>
        <v>0.47584944603325713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5" t="s">
        <v>47</v>
      </c>
      <c r="B46" s="56" t="s">
        <v>48</v>
      </c>
      <c r="C46" s="22">
        <f>[1]Расшир!E426</f>
        <v>195.8</v>
      </c>
      <c r="D46" s="22">
        <f>[1]Расшир!F426</f>
        <v>0</v>
      </c>
      <c r="E46" s="24">
        <v>0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5" t="s">
        <v>49</v>
      </c>
      <c r="B47" s="56" t="s">
        <v>50</v>
      </c>
      <c r="C47" s="22">
        <f>[1]Расшир!E429</f>
        <v>183253.07</v>
      </c>
      <c r="D47" s="22">
        <f>[1]Расшир!F429</f>
        <v>75430.639609999998</v>
      </c>
      <c r="E47" s="24">
        <f t="shared" si="0"/>
        <v>0.41162005968030985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5" t="s">
        <v>51</v>
      </c>
      <c r="B48" s="56" t="s">
        <v>52</v>
      </c>
      <c r="C48" s="22">
        <f>[1]Расшир!E439</f>
        <v>7307.3099999999995</v>
      </c>
      <c r="D48" s="22">
        <f>[1]Расшир!F439</f>
        <v>3821.38886</v>
      </c>
      <c r="E48" s="24">
        <f t="shared" si="0"/>
        <v>0.52295425539630869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5" t="s">
        <v>53</v>
      </c>
      <c r="B49" s="56" t="s">
        <v>54</v>
      </c>
      <c r="C49" s="22">
        <f>[1]Расшир!E446</f>
        <v>100256.47119</v>
      </c>
      <c r="D49" s="22">
        <f>[1]Расшир!F446</f>
        <v>0</v>
      </c>
      <c r="E49" s="24">
        <v>0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5" t="s">
        <v>55</v>
      </c>
      <c r="B50" s="56" t="s">
        <v>56</v>
      </c>
      <c r="C50" s="22">
        <f>[1]Расшир!E448</f>
        <v>1335186.9316100001</v>
      </c>
      <c r="D50" s="22">
        <f>[1]Расшир!F448</f>
        <v>578634.77920999995</v>
      </c>
      <c r="E50" s="24">
        <f t="shared" si="0"/>
        <v>0.43337360897643629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1" t="s">
        <v>57</v>
      </c>
      <c r="B51" s="57" t="s">
        <v>58</v>
      </c>
      <c r="C51" s="53">
        <f>[1]Расшир!E471</f>
        <v>74533.567670000004</v>
      </c>
      <c r="D51" s="53">
        <f>[1]Расшир!F471</f>
        <v>37363.927349999998</v>
      </c>
      <c r="E51" s="54">
        <f t="shared" si="0"/>
        <v>0.50130335254351577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8" t="s">
        <v>59</v>
      </c>
      <c r="B52" s="59" t="s">
        <v>60</v>
      </c>
      <c r="C52" s="22">
        <f>[1]Расшир!E481</f>
        <v>74533.567670000004</v>
      </c>
      <c r="D52" s="22">
        <f>[1]Расшир!F481</f>
        <v>37363.927349999998</v>
      </c>
      <c r="E52" s="24">
        <f>D52/C52</f>
        <v>0.50130335254351577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1" t="s">
        <v>61</v>
      </c>
      <c r="B53" s="52" t="s">
        <v>62</v>
      </c>
      <c r="C53" s="53">
        <f>[1]Расшир!E488</f>
        <v>3826839.1368</v>
      </c>
      <c r="D53" s="53">
        <f>[1]Расшир!F488</f>
        <v>1443223.7653300001</v>
      </c>
      <c r="E53" s="54">
        <f t="shared" si="0"/>
        <v>0.37713207002916321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63</v>
      </c>
      <c r="B54" s="56" t="s">
        <v>64</v>
      </c>
      <c r="C54" s="22">
        <f>[1]Расшир!E542</f>
        <v>522605.21792999998</v>
      </c>
      <c r="D54" s="22">
        <f>[1]Расшир!F542</f>
        <v>230956.86659000002</v>
      </c>
      <c r="E54" s="24">
        <f t="shared" si="0"/>
        <v>0.44193371720397823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5" t="s">
        <v>65</v>
      </c>
      <c r="B55" s="56" t="s">
        <v>66</v>
      </c>
      <c r="C55" s="22">
        <f>[1]Расшир!E551</f>
        <v>3167483.6503900001</v>
      </c>
      <c r="D55" s="22">
        <f>[1]Расшир!F551</f>
        <v>1173726.6516799999</v>
      </c>
      <c r="E55" s="24">
        <f t="shared" si="0"/>
        <v>0.37055492031836801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0" t="s">
        <v>67</v>
      </c>
      <c r="B56" s="61" t="s">
        <v>68</v>
      </c>
      <c r="C56" s="62">
        <f>[1]Расшир!E557</f>
        <v>136750.26848</v>
      </c>
      <c r="D56" s="63">
        <f>[1]Расшир!F557</f>
        <v>38540.247060000002</v>
      </c>
      <c r="E56" s="24">
        <f t="shared" si="0"/>
        <v>0.28182940690633151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4" t="s">
        <v>69</v>
      </c>
      <c r="B57" s="52" t="s">
        <v>70</v>
      </c>
      <c r="C57" s="53">
        <f>[1]Расшир!E569</f>
        <v>3923965.0938200001</v>
      </c>
      <c r="D57" s="53">
        <f>[1]Расшир!F569</f>
        <v>1458744.7188599999</v>
      </c>
      <c r="E57" s="54">
        <f t="shared" si="0"/>
        <v>0.3717527256186432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5" t="s">
        <v>71</v>
      </c>
      <c r="B58" s="56" t="s">
        <v>72</v>
      </c>
      <c r="C58" s="22">
        <f>[1]Расшир!E609</f>
        <v>1474856.60445</v>
      </c>
      <c r="D58" s="22">
        <f>[1]Расшир!F609</f>
        <v>719880.97336999991</v>
      </c>
      <c r="E58" s="24">
        <f t="shared" si="0"/>
        <v>0.48810234920326795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5" t="s">
        <v>73</v>
      </c>
      <c r="B59" s="56" t="s">
        <v>74</v>
      </c>
      <c r="C59" s="22">
        <f>[1]Расшир!E617</f>
        <v>988561.77720999997</v>
      </c>
      <c r="D59" s="22">
        <f>[1]Расшир!F617</f>
        <v>182968.89453999998</v>
      </c>
      <c r="E59" s="24">
        <f t="shared" si="0"/>
        <v>0.18508594885834023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5" t="s">
        <v>75</v>
      </c>
      <c r="B60" s="56" t="s">
        <v>76</v>
      </c>
      <c r="C60" s="22">
        <f>[1]Расшир!E622</f>
        <v>548434.45770000003</v>
      </c>
      <c r="D60" s="22">
        <f>[1]Расшир!F622</f>
        <v>192975.33591999998</v>
      </c>
      <c r="E60" s="24">
        <f t="shared" si="0"/>
        <v>0.35186581224179703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15.75" hidden="1" x14ac:dyDescent="0.25">
      <c r="A61" s="55" t="s">
        <v>77</v>
      </c>
      <c r="B61" s="56" t="s">
        <v>78</v>
      </c>
      <c r="C61" s="22">
        <f>[1]Расшир!E626</f>
        <v>7600</v>
      </c>
      <c r="D61" s="22">
        <f>[1]Расшир!F626</f>
        <v>0</v>
      </c>
      <c r="E61" s="24">
        <f t="shared" si="0"/>
        <v>0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5" t="s">
        <v>79</v>
      </c>
      <c r="B62" s="56" t="s">
        <v>80</v>
      </c>
      <c r="C62" s="22">
        <f>[1]Расшир!E629</f>
        <v>904512.25445999997</v>
      </c>
      <c r="D62" s="22">
        <f>[1]Расшир!F629</f>
        <v>362919.51503000007</v>
      </c>
      <c r="E62" s="24">
        <f t="shared" si="0"/>
        <v>0.40123228097850983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5" t="s">
        <v>81</v>
      </c>
      <c r="B63" s="52" t="s">
        <v>82</v>
      </c>
      <c r="C63" s="53">
        <f>[1]Расшир!E648</f>
        <v>24229.82056</v>
      </c>
      <c r="D63" s="53">
        <f>[1]Расшир!F648</f>
        <v>21891.350999999999</v>
      </c>
      <c r="E63" s="66">
        <f>D63/C63</f>
        <v>0.90348795385383562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8" t="s">
        <v>83</v>
      </c>
      <c r="B64" s="59" t="s">
        <v>84</v>
      </c>
      <c r="C64" s="22">
        <f>[1]Расшир!E655</f>
        <v>3700</v>
      </c>
      <c r="D64" s="22">
        <f>[1]Расшир!F655</f>
        <v>1361.53044</v>
      </c>
      <c r="E64" s="24">
        <f>D64/C64</f>
        <v>0.36798120000000001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8" t="s">
        <v>85</v>
      </c>
      <c r="B65" s="59" t="s">
        <v>86</v>
      </c>
      <c r="C65" s="22">
        <f>[1]Расшир!$E$658</f>
        <v>20529.82056</v>
      </c>
      <c r="D65" s="22">
        <f>[1]Расшир!$F$658</f>
        <v>20529.82056</v>
      </c>
      <c r="E65" s="24">
        <f>D65/C65</f>
        <v>1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5" t="s">
        <v>87</v>
      </c>
      <c r="B66" s="52" t="s">
        <v>88</v>
      </c>
      <c r="C66" s="53">
        <f>[1]Расшир!E660</f>
        <v>13424918.944459999</v>
      </c>
      <c r="D66" s="53">
        <f>[1]Расшир!F660-0.01</f>
        <v>7158360.0651100008</v>
      </c>
      <c r="E66" s="54">
        <f t="shared" si="0"/>
        <v>0.53321439739969601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5" t="s">
        <v>89</v>
      </c>
      <c r="B67" s="56" t="s">
        <v>90</v>
      </c>
      <c r="C67" s="22">
        <f>[1]Расшир!E700</f>
        <v>5389063.5600299994</v>
      </c>
      <c r="D67" s="22">
        <f>[1]Расшир!F700</f>
        <v>2800939.3572899997</v>
      </c>
      <c r="E67" s="24">
        <f t="shared" si="0"/>
        <v>0.51974509598740148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5" t="s">
        <v>91</v>
      </c>
      <c r="B68" s="56" t="s">
        <v>92</v>
      </c>
      <c r="C68" s="22">
        <f>[1]Расшир!E714</f>
        <v>6928232.2956300015</v>
      </c>
      <c r="D68" s="22">
        <f>[1]Расшир!F714</f>
        <v>3794125.0589099997</v>
      </c>
      <c r="E68" s="24">
        <f t="shared" si="0"/>
        <v>0.54763248358504846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5" t="s">
        <v>93</v>
      </c>
      <c r="B69" s="56" t="s">
        <v>94</v>
      </c>
      <c r="C69" s="22">
        <f>[1]Расшир!E726</f>
        <v>543864.56532000005</v>
      </c>
      <c r="D69" s="22">
        <f>[1]Расшир!F726</f>
        <v>259516.74745</v>
      </c>
      <c r="E69" s="24">
        <f t="shared" si="0"/>
        <v>0.47717164161504994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5" t="s">
        <v>95</v>
      </c>
      <c r="B70" s="56" t="s">
        <v>96</v>
      </c>
      <c r="C70" s="22">
        <f>[1]Расшир!E746</f>
        <v>563758.52348000009</v>
      </c>
      <c r="D70" s="22">
        <f>[1]Расшир!F746+0.01</f>
        <v>303778.92146000004</v>
      </c>
      <c r="E70" s="24">
        <f t="shared" si="0"/>
        <v>0.53884581573120449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5" t="s">
        <v>97</v>
      </c>
      <c r="B71" s="57" t="s">
        <v>98</v>
      </c>
      <c r="C71" s="53">
        <f>[1]Расшир!E763</f>
        <v>695502.99749000021</v>
      </c>
      <c r="D71" s="53">
        <f>[1]Расшир!F763</f>
        <v>331564.64467000001</v>
      </c>
      <c r="E71" s="54">
        <f t="shared" si="0"/>
        <v>0.47672640645199688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5" t="s">
        <v>99</v>
      </c>
      <c r="B72" s="56" t="s">
        <v>100</v>
      </c>
      <c r="C72" s="22">
        <f>[1]Расшир!E803</f>
        <v>631346.16928999999</v>
      </c>
      <c r="D72" s="22">
        <f>[1]Расшир!F803</f>
        <v>301661.33889999997</v>
      </c>
      <c r="E72" s="24">
        <f t="shared" si="0"/>
        <v>0.47780655617067042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5" t="s">
        <v>101</v>
      </c>
      <c r="B73" s="56" t="s">
        <v>102</v>
      </c>
      <c r="C73" s="22">
        <f>[1]Расшир!E811</f>
        <v>19255.9182</v>
      </c>
      <c r="D73" s="22">
        <f>[1]Расшир!F811</f>
        <v>9272.2772700000005</v>
      </c>
      <c r="E73" s="24">
        <f t="shared" si="0"/>
        <v>0.4815287006152737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5" t="s">
        <v>103</v>
      </c>
      <c r="B74" s="56" t="s">
        <v>104</v>
      </c>
      <c r="C74" s="22">
        <f>[1]Расшир!E814</f>
        <v>44900.909999999996</v>
      </c>
      <c r="D74" s="22">
        <f>[1]Расшир!F814</f>
        <v>20631.0285</v>
      </c>
      <c r="E74" s="24">
        <f t="shared" si="0"/>
        <v>0.45947907291856671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5" t="s">
        <v>105</v>
      </c>
      <c r="B75" s="67" t="s">
        <v>106</v>
      </c>
      <c r="C75" s="53">
        <f>[1]Расшир!E825</f>
        <v>0</v>
      </c>
      <c r="D75" s="53">
        <f>[1]Расшир!F825</f>
        <v>0</v>
      </c>
      <c r="E75" s="66" t="e">
        <f t="shared" si="0"/>
        <v>#DIV/0!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8" t="s">
        <v>107</v>
      </c>
      <c r="B76" s="59" t="s">
        <v>108</v>
      </c>
      <c r="C76" s="22">
        <f>[1]Расшир!E846</f>
        <v>0</v>
      </c>
      <c r="D76" s="22">
        <f>[1]Расшир!F846</f>
        <v>0</v>
      </c>
      <c r="E76" s="24" t="e">
        <f t="shared" si="0"/>
        <v>#DIV/0!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5" t="s">
        <v>109</v>
      </c>
      <c r="B77" s="52" t="s">
        <v>110</v>
      </c>
      <c r="C77" s="53">
        <f>[1]Расшир!E945</f>
        <v>1914070.3180000002</v>
      </c>
      <c r="D77" s="53">
        <f>[1]Расшир!F945-0.01</f>
        <v>870708.49508000002</v>
      </c>
      <c r="E77" s="54">
        <f t="shared" si="0"/>
        <v>0.45489890673912009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5" t="s">
        <v>111</v>
      </c>
      <c r="B78" s="56" t="s">
        <v>112</v>
      </c>
      <c r="C78" s="22">
        <f>[1]Расшир!E989</f>
        <v>25300</v>
      </c>
      <c r="D78" s="22">
        <f>[1]Расшир!F989</f>
        <v>13062.32415</v>
      </c>
      <c r="E78" s="24">
        <f t="shared" si="0"/>
        <v>0.51629739723320156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5" t="s">
        <v>113</v>
      </c>
      <c r="B79" s="56" t="s">
        <v>114</v>
      </c>
      <c r="C79" s="22">
        <f>[1]Расшир!E992</f>
        <v>633200.04</v>
      </c>
      <c r="D79" s="22">
        <f>[1]Расшир!F992</f>
        <v>327258.85570999997</v>
      </c>
      <c r="E79" s="24">
        <f t="shared" si="0"/>
        <v>0.51683328338071477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5" t="s">
        <v>115</v>
      </c>
      <c r="B80" s="56" t="s">
        <v>116</v>
      </c>
      <c r="C80" s="22">
        <f>[1]Расшир!E996</f>
        <v>685165.37599999993</v>
      </c>
      <c r="D80" s="22">
        <f>[1]Расшир!F996</f>
        <v>254772.99711</v>
      </c>
      <c r="E80" s="24">
        <f t="shared" si="0"/>
        <v>0.37184161084929079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5" t="s">
        <v>117</v>
      </c>
      <c r="B81" s="56" t="s">
        <v>118</v>
      </c>
      <c r="C81" s="22">
        <f>[1]Расшир!E1009</f>
        <v>126074.9</v>
      </c>
      <c r="D81" s="22">
        <f>[1]Расшир!F1009-0.01</f>
        <v>60230.125520000001</v>
      </c>
      <c r="E81" s="24">
        <f>D81/C81</f>
        <v>0.47773288354779581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5" t="s">
        <v>119</v>
      </c>
      <c r="B82" s="56" t="s">
        <v>120</v>
      </c>
      <c r="C82" s="22">
        <f>[1]Расшир!E1013</f>
        <v>444330.00200000004</v>
      </c>
      <c r="D82" s="22">
        <f>[1]Расшир!F1013</f>
        <v>215384.19258999999</v>
      </c>
      <c r="E82" s="24">
        <f t="shared" si="0"/>
        <v>0.48473925150343544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5" t="s">
        <v>121</v>
      </c>
      <c r="B83" s="52" t="s">
        <v>122</v>
      </c>
      <c r="C83" s="53">
        <f>[1]Расшир!E1024</f>
        <v>461931.33975000004</v>
      </c>
      <c r="D83" s="53">
        <f>[1]Расшир!F1024</f>
        <v>258334.87237999996</v>
      </c>
      <c r="E83" s="54">
        <f t="shared" si="0"/>
        <v>0.55924950344311408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5" t="s">
        <v>123</v>
      </c>
      <c r="B84" s="56" t="s">
        <v>124</v>
      </c>
      <c r="C84" s="22">
        <f>[1]Расшир!E1064</f>
        <v>0</v>
      </c>
      <c r="D84" s="22">
        <f>[1]Расшир!F1064</f>
        <v>0</v>
      </c>
      <c r="E84" s="24">
        <v>0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5" t="s">
        <v>125</v>
      </c>
      <c r="B85" s="56" t="s">
        <v>126</v>
      </c>
      <c r="C85" s="22">
        <f>[1]Расшир!E1071</f>
        <v>348344.63128999999</v>
      </c>
      <c r="D85" s="22">
        <f>[1]Расшир!F1071</f>
        <v>217854.71674999996</v>
      </c>
      <c r="E85" s="24">
        <f t="shared" si="0"/>
        <v>0.62539995504806267</v>
      </c>
      <c r="F85" s="18"/>
      <c r="G85" s="18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5" t="s">
        <v>127</v>
      </c>
      <c r="B86" s="56" t="s">
        <v>128</v>
      </c>
      <c r="C86" s="22">
        <f>[1]Расшир!E1079</f>
        <v>113586.70845999999</v>
      </c>
      <c r="D86" s="22">
        <f>[1]Расшир!F1079-0.01</f>
        <v>40480.145629999999</v>
      </c>
      <c r="E86" s="24">
        <f t="shared" si="0"/>
        <v>0.35638100776778159</v>
      </c>
      <c r="F86" s="18"/>
      <c r="G86" s="18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5" t="s">
        <v>129</v>
      </c>
      <c r="B87" s="57" t="s">
        <v>130</v>
      </c>
      <c r="C87" s="53">
        <f>[1]Расшир!E1088</f>
        <v>1350815.9</v>
      </c>
      <c r="D87" s="53">
        <f>[1]Расшир!F1088</f>
        <v>560531.37581999996</v>
      </c>
      <c r="E87" s="54">
        <f t="shared" si="0"/>
        <v>0.41495763843170635</v>
      </c>
      <c r="F87" s="18"/>
      <c r="G87" s="18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5" t="s">
        <v>131</v>
      </c>
      <c r="B88" s="56" t="s">
        <v>132</v>
      </c>
      <c r="C88" s="22">
        <f>[1]Расшир!E1091</f>
        <v>1350815.9</v>
      </c>
      <c r="D88" s="22">
        <f>[1]Расшир!F1091</f>
        <v>560531.37581999996</v>
      </c>
      <c r="E88" s="24">
        <f t="shared" si="0"/>
        <v>0.41495763843170635</v>
      </c>
      <c r="F88" s="18"/>
      <c r="G88" s="18"/>
      <c r="H88" s="6"/>
      <c r="I88" s="6"/>
      <c r="J88" s="6"/>
      <c r="K88" s="6"/>
      <c r="L88" s="6"/>
      <c r="M88" s="6"/>
      <c r="N88" s="6"/>
      <c r="O88" s="6"/>
    </row>
    <row r="89" spans="1:15" s="42" customFormat="1" ht="18.75" customHeight="1" x14ac:dyDescent="0.3">
      <c r="A89" s="38"/>
      <c r="B89" s="68" t="s">
        <v>133</v>
      </c>
      <c r="C89" s="69">
        <f>[1]Расшир!E1095</f>
        <v>28275852.996309996</v>
      </c>
      <c r="D89" s="69">
        <f>[1]Расшир!F1095</f>
        <v>13247177.113979999</v>
      </c>
      <c r="E89" s="70">
        <f t="shared" si="0"/>
        <v>0.46849787752499483</v>
      </c>
      <c r="F89" s="40"/>
      <c r="G89" s="40"/>
      <c r="H89" s="41"/>
      <c r="I89" s="41"/>
      <c r="J89" s="41"/>
      <c r="K89" s="41"/>
      <c r="L89" s="41"/>
      <c r="M89" s="41"/>
      <c r="N89" s="41"/>
      <c r="O89" s="41"/>
    </row>
    <row r="90" spans="1:15" ht="15.75" x14ac:dyDescent="0.25">
      <c r="A90" s="10"/>
      <c r="B90" s="21"/>
      <c r="C90" s="71"/>
      <c r="D90" s="71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1" t="s">
        <v>134</v>
      </c>
      <c r="C91" s="16">
        <f>C37-C89</f>
        <v>-1755080.0322399959</v>
      </c>
      <c r="D91" s="16">
        <f>D37-D89</f>
        <v>-920018.83596999943</v>
      </c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1"/>
      <c r="C92" s="71"/>
      <c r="D92" s="71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1" t="s">
        <v>135</v>
      </c>
      <c r="C93" s="16">
        <f>C94+C95</f>
        <v>0</v>
      </c>
      <c r="D93" s="16">
        <f>D94+D95</f>
        <v>0</v>
      </c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1" t="s">
        <v>136</v>
      </c>
      <c r="C94" s="71">
        <f>[1]Расшир!E1101</f>
        <v>0</v>
      </c>
      <c r="D94" s="71">
        <f>[1]Расшир!F1101</f>
        <v>0</v>
      </c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1" t="s">
        <v>137</v>
      </c>
      <c r="C95" s="71">
        <f>[1]Расшир!E1102</f>
        <v>0</v>
      </c>
      <c r="D95" s="71">
        <f>[1]Расшир!F1102</f>
        <v>0</v>
      </c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1"/>
      <c r="C96" s="71"/>
      <c r="D96" s="71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1" t="s">
        <v>138</v>
      </c>
      <c r="C97" s="16">
        <f>C98+C99</f>
        <v>99999.479999999981</v>
      </c>
      <c r="D97" s="16">
        <f>D98+D99</f>
        <v>999999.47874999978</v>
      </c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29" t="s">
        <v>139</v>
      </c>
      <c r="C98" s="71">
        <f>[1]Расшир!E1105</f>
        <v>1744786.02</v>
      </c>
      <c r="D98" s="71">
        <f>[1]Расшир!F1105</f>
        <v>3411427</v>
      </c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9" t="s">
        <v>140</v>
      </c>
      <c r="C99" s="71">
        <f>[1]Расшир!E1106</f>
        <v>-1644786.54</v>
      </c>
      <c r="D99" s="71">
        <f>[1]Расшир!F1106</f>
        <v>-2411427.5212500002</v>
      </c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1"/>
      <c r="C100" s="71"/>
      <c r="D100" s="71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1" t="s">
        <v>141</v>
      </c>
      <c r="C101" s="16">
        <f>C102+C103</f>
        <v>1408884.75</v>
      </c>
      <c r="D101" s="16">
        <f>[1]Расшир!F1108</f>
        <v>345000</v>
      </c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1" t="s">
        <v>142</v>
      </c>
      <c r="C102" s="71">
        <f>[1]Расшир!E1109</f>
        <v>7131674.8799999999</v>
      </c>
      <c r="D102" s="71">
        <f>[1]Расшир!F1109</f>
        <v>3032790.13</v>
      </c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29" t="s">
        <v>143</v>
      </c>
      <c r="C103" s="71">
        <f>[1]Расшир!E1110</f>
        <v>-5722790.1299999999</v>
      </c>
      <c r="D103" s="71">
        <f>[1]Расшир!F1110</f>
        <v>-2687790.13</v>
      </c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9"/>
      <c r="C104" s="71"/>
      <c r="D104" s="71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1" t="s">
        <v>144</v>
      </c>
      <c r="C105" s="16">
        <f>C106-C107</f>
        <v>199234.51342000067</v>
      </c>
      <c r="D105" s="16">
        <f>D106-D107</f>
        <v>-425004.93160000071</v>
      </c>
      <c r="E105" s="17"/>
      <c r="F105" s="6"/>
      <c r="G105" s="72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1" t="s">
        <v>145</v>
      </c>
      <c r="C106" s="71">
        <f>[1]Расшир!E1120</f>
        <v>-35444195.152889997</v>
      </c>
      <c r="D106" s="71">
        <f>[1]Расшир!F1120</f>
        <v>-18936746.140149999</v>
      </c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1" t="s">
        <v>146</v>
      </c>
      <c r="C107" s="71">
        <f>[1]Расшир!E1121</f>
        <v>-35643429.666309997</v>
      </c>
      <c r="D107" s="71">
        <f>[1]Расшир!F1121</f>
        <v>-18511741.208549999</v>
      </c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29"/>
      <c r="C108" s="71"/>
      <c r="D108" s="71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1" t="s">
        <v>147</v>
      </c>
      <c r="C109" s="16">
        <f>[1]Расшир!E1111</f>
        <v>46961.288820000002</v>
      </c>
      <c r="D109" s="16">
        <f>D112+D114</f>
        <v>24.288820000000001</v>
      </c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57.75" x14ac:dyDescent="0.25">
      <c r="A110" s="10"/>
      <c r="B110" s="73" t="s">
        <v>148</v>
      </c>
      <c r="C110" s="74">
        <f>[1]Расшир!E1112</f>
        <v>46937</v>
      </c>
      <c r="D110" s="75">
        <f>D111</f>
        <v>0</v>
      </c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6" t="s">
        <v>149</v>
      </c>
      <c r="C111" s="22">
        <f>[1]Расшир!E1113</f>
        <v>46937</v>
      </c>
      <c r="D111" s="71">
        <f>[1]Расшир!F1113</f>
        <v>0</v>
      </c>
      <c r="E111" s="1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7" t="s">
        <v>150</v>
      </c>
      <c r="C112" s="78">
        <f>[1]Расшир!E1116</f>
        <v>0</v>
      </c>
      <c r="D112" s="79">
        <f>[1]Расшир!F1116</f>
        <v>0</v>
      </c>
      <c r="E112" s="1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6"/>
      <c r="C113" s="71"/>
      <c r="D113" s="71"/>
      <c r="E113" s="1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0" t="s">
        <v>151</v>
      </c>
      <c r="C114" s="75">
        <f>C115</f>
        <v>24.288820000000001</v>
      </c>
      <c r="D114" s="75">
        <f>D115</f>
        <v>24.288820000000001</v>
      </c>
      <c r="E114" s="1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1" t="s">
        <v>152</v>
      </c>
      <c r="C115" s="82">
        <f>[1]Расшир!E1115</f>
        <v>24.288820000000001</v>
      </c>
      <c r="D115" s="83">
        <f>[1]Расшир!F1115</f>
        <v>24.288820000000001</v>
      </c>
      <c r="E115" s="1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1"/>
      <c r="C116" s="71"/>
      <c r="D116" s="71"/>
      <c r="E116" s="1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1"/>
      <c r="C117" s="71"/>
      <c r="D117" s="71"/>
      <c r="E117" s="1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47.25" x14ac:dyDescent="0.25">
      <c r="A118" s="10"/>
      <c r="B118" s="31" t="s">
        <v>153</v>
      </c>
      <c r="C118" s="16">
        <f>C93+C97+C101+C105+C109</f>
        <v>1755080.0322400006</v>
      </c>
      <c r="D118" s="16">
        <f>D93+D97+D101+D105+D109</f>
        <v>920018.83596999908</v>
      </c>
      <c r="E118" s="1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hidden="1" customHeight="1" x14ac:dyDescent="0.25">
      <c r="B119" s="84"/>
      <c r="C119" s="85"/>
      <c r="D119" s="85"/>
      <c r="E119" s="8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hidden="1" x14ac:dyDescent="0.25">
      <c r="A120" s="87" t="s">
        <v>154</v>
      </c>
      <c r="B120" s="88"/>
      <c r="C120" s="89" t="s">
        <v>155</v>
      </c>
      <c r="D120" s="90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1.1" hidden="1" customHeight="1" x14ac:dyDescent="0.25">
      <c r="A121" s="87"/>
      <c r="B121" s="88"/>
      <c r="C121" s="89"/>
      <c r="D121" s="90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hidden="1" customHeight="1" x14ac:dyDescent="0.25">
      <c r="A122" s="91" t="s">
        <v>156</v>
      </c>
      <c r="B122" s="88"/>
      <c r="C122" s="89"/>
      <c r="D122" s="90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1" hidden="1" customHeight="1" x14ac:dyDescent="0.25">
      <c r="A123" s="91" t="s">
        <v>157</v>
      </c>
      <c r="B123" s="88"/>
      <c r="C123" s="89"/>
      <c r="D123" s="90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3.5" hidden="1" customHeight="1" x14ac:dyDescent="0.25">
      <c r="A124" s="92" t="s">
        <v>158</v>
      </c>
      <c r="B124" s="88"/>
      <c r="C124" s="89"/>
      <c r="D124" s="90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3"/>
    </row>
    <row r="489" spans="1:4" s="5" customFormat="1" ht="18.75" x14ac:dyDescent="0.3">
      <c r="A489" s="1"/>
      <c r="B489" s="2"/>
      <c r="C489" s="3"/>
      <c r="D489" s="94"/>
    </row>
    <row r="490" spans="1:4" s="5" customFormat="1" ht="18.75" x14ac:dyDescent="0.3">
      <c r="A490" s="1"/>
      <c r="B490" s="2"/>
      <c r="C490" s="3"/>
      <c r="D490" s="94"/>
    </row>
    <row r="493" spans="1:4" s="5" customFormat="1" x14ac:dyDescent="0.2">
      <c r="A493" s="1"/>
      <c r="B493" s="2"/>
      <c r="C493" s="3"/>
      <c r="D493" s="95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2016-06-30T16:00:00+00:00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944AC-7BDC-4265-AA01-3B70D67E71AA}"/>
</file>

<file path=customXml/itemProps2.xml><?xml version="1.0" encoding="utf-8"?>
<ds:datastoreItem xmlns:ds="http://schemas.openxmlformats.org/officeDocument/2006/customXml" ds:itemID="{A1592716-0560-44B7-8459-0430AA26BC87}"/>
</file>

<file path=customXml/itemProps3.xml><?xml version="1.0" encoding="utf-8"?>
<ds:datastoreItem xmlns:ds="http://schemas.openxmlformats.org/officeDocument/2006/customXml" ds:itemID="{B1B057D6-D5CD-4871-9F42-A0245CB34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cp:lastPrinted>2016-07-15T07:45:09Z</cp:lastPrinted>
  <dcterms:created xsi:type="dcterms:W3CDTF">2016-07-15T07:40:39Z</dcterms:created>
  <dcterms:modified xsi:type="dcterms:W3CDTF">2016-08-01T11:42:47Z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